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vml" ContentType="application/vnd.openxmlformats-officedocument.vmlDrawing"/>
  <Default Extension="rels" ContentType="application/vnd.openxmlformats-package.relationships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40" yWindow="-80" windowWidth="21460" windowHeight="16500" tabRatio="500" activeTab="1"/>
  </bookViews>
  <sheets>
    <sheet name="EF1a" sheetId="1" r:id="rId1"/>
    <sheet name="CytP450" sheetId="2" r:id="rId2"/>
    <sheet name="Prx6" sheetId="3" r:id="rId3"/>
    <sheet name="R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" i="2"/>
  <c r="K4"/>
  <c r="I3"/>
  <c r="I4"/>
  <c r="I5"/>
  <c r="I6"/>
  <c r="G3"/>
  <c r="G4"/>
  <c r="G5"/>
  <c r="G6"/>
  <c r="J5"/>
  <c r="G2"/>
  <c r="I2"/>
  <c r="F3" i="1"/>
  <c r="F4"/>
  <c r="F5"/>
  <c r="F6"/>
  <c r="F7"/>
  <c r="F8"/>
  <c r="F2"/>
  <c r="G5" i="3"/>
  <c r="I5"/>
  <c r="G6"/>
  <c r="I6"/>
  <c r="G7"/>
  <c r="I7"/>
  <c r="G8"/>
  <c r="I8"/>
  <c r="K8"/>
  <c r="G2"/>
  <c r="I2"/>
  <c r="G3"/>
  <c r="I3"/>
  <c r="G4"/>
  <c r="I4"/>
  <c r="K4"/>
  <c r="J8"/>
  <c r="J4"/>
</calcChain>
</file>

<file path=xl/comments1.xml><?xml version="1.0" encoding="utf-8"?>
<comments xmlns="http://schemas.openxmlformats.org/spreadsheetml/2006/main">
  <authors>
    <author>Emma Timmins-Schiffman</author>
  </authors>
  <commentList>
    <comment ref="C8" authorId="0">
      <text>
        <r>
          <rPr>
            <b/>
            <sz val="9"/>
            <color indexed="81"/>
            <rFont val="Verdana"/>
          </rPr>
          <t>Emma Timmins-Schiffman:</t>
        </r>
        <r>
          <rPr>
            <sz val="9"/>
            <color indexed="81"/>
            <rFont val="Verdana"/>
          </rPr>
          <t xml:space="preserve">
not included in AER</t>
        </r>
      </text>
    </comment>
  </commentList>
</comments>
</file>

<file path=xl/sharedStrings.xml><?xml version="1.0" encoding="utf-8"?>
<sst xmlns="http://schemas.openxmlformats.org/spreadsheetml/2006/main" count="85" uniqueCount="39">
  <si>
    <t>qPCR date</t>
    <phoneticPr fontId="1" type="noConversion"/>
  </si>
  <si>
    <t>AER</t>
    <phoneticPr fontId="1" type="noConversion"/>
  </si>
  <si>
    <t>R0</t>
    <phoneticPr fontId="1" type="noConversion"/>
  </si>
  <si>
    <t>R0</t>
    <phoneticPr fontId="1" type="noConversion"/>
  </si>
  <si>
    <t>EF1 R0</t>
    <phoneticPr fontId="1" type="noConversion"/>
  </si>
  <si>
    <t>Norm. R0</t>
    <phoneticPr fontId="1" type="noConversion"/>
  </si>
  <si>
    <t>R0</t>
    <phoneticPr fontId="1" type="noConversion"/>
  </si>
  <si>
    <t>Treatment</t>
    <phoneticPr fontId="1" type="noConversion"/>
  </si>
  <si>
    <t>CytP450</t>
    <phoneticPr fontId="1" type="noConversion"/>
  </si>
  <si>
    <t>Prx6</t>
    <phoneticPr fontId="1" type="noConversion"/>
  </si>
  <si>
    <t>control</t>
    <phoneticPr fontId="1" type="noConversion"/>
  </si>
  <si>
    <t>control</t>
    <phoneticPr fontId="1" type="noConversion"/>
  </si>
  <si>
    <t>elevated</t>
    <phoneticPr fontId="1" type="noConversion"/>
  </si>
  <si>
    <t>NA</t>
    <phoneticPr fontId="1" type="noConversion"/>
  </si>
  <si>
    <t>NA</t>
    <phoneticPr fontId="1" type="noConversion"/>
  </si>
  <si>
    <t>NA</t>
    <phoneticPr fontId="1" type="noConversion"/>
  </si>
  <si>
    <t>average</t>
    <phoneticPr fontId="1" type="noConversion"/>
  </si>
  <si>
    <t>stdev</t>
    <phoneticPr fontId="1" type="noConversion"/>
  </si>
  <si>
    <t>Efficiency</t>
  </si>
  <si>
    <t>C(t)</t>
  </si>
  <si>
    <t>Sample</t>
    <phoneticPr fontId="1" type="noConversion"/>
  </si>
  <si>
    <t>380A1</t>
    <phoneticPr fontId="1" type="noConversion"/>
  </si>
  <si>
    <t>380A2</t>
    <phoneticPr fontId="1" type="noConversion"/>
  </si>
  <si>
    <t>380B1</t>
    <phoneticPr fontId="1" type="noConversion"/>
  </si>
  <si>
    <t>840A1</t>
    <phoneticPr fontId="1" type="noConversion"/>
  </si>
  <si>
    <t>840B1</t>
    <phoneticPr fontId="1" type="noConversion"/>
  </si>
  <si>
    <t>840C1</t>
    <phoneticPr fontId="1" type="noConversion"/>
  </si>
  <si>
    <t>840C2</t>
    <phoneticPr fontId="1" type="noConversion"/>
  </si>
  <si>
    <t>Gene</t>
    <phoneticPr fontId="1" type="noConversion"/>
  </si>
  <si>
    <t>CytP450</t>
    <phoneticPr fontId="1" type="noConversion"/>
  </si>
  <si>
    <t>Prx6</t>
    <phoneticPr fontId="1" type="noConversion"/>
  </si>
  <si>
    <t>qPCR Date</t>
    <phoneticPr fontId="1" type="noConversion"/>
  </si>
  <si>
    <t>380A1</t>
    <phoneticPr fontId="1" type="noConversion"/>
  </si>
  <si>
    <t>380A2</t>
    <phoneticPr fontId="1" type="noConversion"/>
  </si>
  <si>
    <t>840 ppm</t>
    <phoneticPr fontId="1" type="noConversion"/>
  </si>
  <si>
    <t>380 ppm</t>
  </si>
  <si>
    <t>380 ppm</t>
    <phoneticPr fontId="1" type="noConversion"/>
  </si>
  <si>
    <t>avg. R0</t>
    <phoneticPr fontId="1" type="noConversion"/>
  </si>
  <si>
    <t>negative log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</si>
</sst>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cat>
            <c:strRef>
              <c:f>CytP450!$L$4:$L$5</c:f>
              <c:strCache>
                <c:ptCount val="2"/>
                <c:pt idx="0">
                  <c:v>380 ppm</c:v>
                </c:pt>
                <c:pt idx="1">
                  <c:v>840 ppm</c:v>
                </c:pt>
              </c:strCache>
            </c:strRef>
          </c:cat>
          <c:val>
            <c:numRef>
              <c:f>CytP450!$K$4:$K$5</c:f>
              <c:numCache>
                <c:formatCode>General</c:formatCode>
                <c:ptCount val="2"/>
                <c:pt idx="0">
                  <c:v>20.35705136556362</c:v>
                </c:pt>
                <c:pt idx="1">
                  <c:v>24.42408737275358</c:v>
                </c:pt>
              </c:numCache>
            </c:numRef>
          </c:val>
        </c:ser>
        <c:axId val="521311160"/>
        <c:axId val="521149752"/>
      </c:barChart>
      <c:catAx>
        <c:axId val="521311160"/>
        <c:scaling>
          <c:orientation val="minMax"/>
        </c:scaling>
        <c:axPos val="b"/>
        <c:tickLblPos val="nextTo"/>
        <c:crossAx val="521149752"/>
        <c:crosses val="autoZero"/>
        <c:auto val="1"/>
        <c:lblAlgn val="ctr"/>
        <c:lblOffset val="100"/>
      </c:catAx>
      <c:valAx>
        <c:axId val="521149752"/>
        <c:scaling>
          <c:orientation val="minMax"/>
        </c:scaling>
        <c:axPos val="l"/>
        <c:majorGridlines/>
        <c:numFmt formatCode="General" sourceLinked="1"/>
        <c:tickLblPos val="nextTo"/>
        <c:crossAx val="52131116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CytP450 Gene Expression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CytP450!$L$4:$L$5</c:f>
              <c:strCache>
                <c:ptCount val="2"/>
                <c:pt idx="0">
                  <c:v>380 ppm</c:v>
                </c:pt>
                <c:pt idx="1">
                  <c:v>840 ppm</c:v>
                </c:pt>
              </c:strCache>
            </c:strRef>
          </c:cat>
          <c:val>
            <c:numRef>
              <c:f>CytP450!$J$4:$J$5</c:f>
              <c:numCache>
                <c:formatCode>General</c:formatCode>
                <c:ptCount val="2"/>
                <c:pt idx="0">
                  <c:v>4.39489632351108E-21</c:v>
                </c:pt>
                <c:pt idx="1">
                  <c:v>3.7662802013118E-25</c:v>
                </c:pt>
              </c:numCache>
            </c:numRef>
          </c:val>
        </c:ser>
        <c:axId val="521550904"/>
        <c:axId val="521552312"/>
      </c:barChart>
      <c:catAx>
        <c:axId val="521550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</c:title>
        <c:tickLblPos val="nextTo"/>
        <c:crossAx val="521552312"/>
        <c:crosses val="autoZero"/>
        <c:auto val="1"/>
        <c:lblAlgn val="ctr"/>
        <c:lblOffset val="100"/>
      </c:catAx>
      <c:valAx>
        <c:axId val="5215523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Expression</a:t>
                </a:r>
              </a:p>
            </c:rich>
          </c:tx>
          <c:layout/>
        </c:title>
        <c:numFmt formatCode="General" sourceLinked="1"/>
        <c:tickLblPos val="nextTo"/>
        <c:crossAx val="52155090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6"/>
  <c:chart>
    <c:title>
      <c:tx>
        <c:rich>
          <a:bodyPr/>
          <a:lstStyle/>
          <a:p>
            <a:pPr>
              <a:defRPr/>
            </a:pPr>
            <a:r>
              <a:rPr lang="en-US"/>
              <a:t>Prx6 Gene Expression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'Prx6'!$J$10:$J$11</c:f>
              <c:strCache>
                <c:ptCount val="2"/>
                <c:pt idx="0">
                  <c:v>380 ppm</c:v>
                </c:pt>
                <c:pt idx="1">
                  <c:v>840 ppm</c:v>
                </c:pt>
              </c:strCache>
            </c:strRef>
          </c:cat>
          <c:val>
            <c:numRef>
              <c:f>('Prx6'!$J$4,'Prx6'!$J$8)</c:f>
              <c:numCache>
                <c:formatCode>General</c:formatCode>
                <c:ptCount val="2"/>
                <c:pt idx="0">
                  <c:v>1.30481608783187E-18</c:v>
                </c:pt>
                <c:pt idx="1">
                  <c:v>7.74622273550694E-20</c:v>
                </c:pt>
              </c:numCache>
            </c:numRef>
          </c:val>
        </c:ser>
        <c:axId val="492553000"/>
        <c:axId val="492551320"/>
      </c:barChart>
      <c:catAx>
        <c:axId val="492553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</c:title>
        <c:numFmt formatCode="General" sourceLinked="1"/>
        <c:tickLblPos val="nextTo"/>
        <c:crossAx val="492551320"/>
        <c:crosses val="autoZero"/>
        <c:auto val="1"/>
        <c:lblAlgn val="ctr"/>
        <c:lblOffset val="100"/>
      </c:catAx>
      <c:valAx>
        <c:axId val="492551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Expression</a:t>
                </a:r>
              </a:p>
            </c:rich>
          </c:tx>
          <c:layout/>
        </c:title>
        <c:numFmt formatCode="General" sourceLinked="1"/>
        <c:tickLblPos val="nextTo"/>
        <c:crossAx val="49255300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850900</xdr:colOff>
      <xdr:row>13</xdr:row>
      <xdr:rowOff>38100</xdr:rowOff>
    </xdr:from>
    <xdr:to>
      <xdr:col>11</xdr:col>
      <xdr:colOff>101600</xdr:colOff>
      <xdr:row>29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11</xdr:row>
      <xdr:rowOff>25400</xdr:rowOff>
    </xdr:from>
    <xdr:to>
      <xdr:col>11</xdr:col>
      <xdr:colOff>749300</xdr:colOff>
      <xdr:row>33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9</xdr:row>
      <xdr:rowOff>0</xdr:rowOff>
    </xdr:from>
    <xdr:to>
      <xdr:col>5</xdr:col>
      <xdr:colOff>825500</xdr:colOff>
      <xdr:row>25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6"/>
  <sheetViews>
    <sheetView view="pageLayout" workbookViewId="0">
      <selection activeCell="F3" sqref="F3"/>
    </sheetView>
  </sheetViews>
  <sheetFormatPr baseColWidth="10" defaultRowHeight="13"/>
  <cols>
    <col min="6" max="6" width="12.28515625" bestFit="1" customWidth="1"/>
  </cols>
  <sheetData>
    <row r="1" spans="1:6">
      <c r="A1" t="s">
        <v>20</v>
      </c>
      <c r="B1" t="s">
        <v>0</v>
      </c>
      <c r="C1" t="s">
        <v>18</v>
      </c>
      <c r="D1" t="s">
        <v>19</v>
      </c>
      <c r="E1" t="s">
        <v>1</v>
      </c>
      <c r="F1" t="s">
        <v>2</v>
      </c>
    </row>
    <row r="2" spans="1:6">
      <c r="A2" t="s">
        <v>32</v>
      </c>
      <c r="B2">
        <v>90110</v>
      </c>
      <c r="C2">
        <v>95.76</v>
      </c>
      <c r="D2">
        <v>24.81</v>
      </c>
      <c r="E2">
        <v>91.464999999999989</v>
      </c>
      <c r="F2">
        <f>1/((1+E2)^D2)</f>
        <v>1.6753338020849143E-49</v>
      </c>
    </row>
    <row r="3" spans="1:6">
      <c r="A3" t="s">
        <v>33</v>
      </c>
      <c r="B3">
        <v>90110</v>
      </c>
      <c r="C3">
        <v>86.46</v>
      </c>
      <c r="D3">
        <v>27.03</v>
      </c>
      <c r="E3">
        <v>91.464999999999989</v>
      </c>
      <c r="F3">
        <f t="shared" ref="F3:F8" si="0">1/((1+E3)^D3)</f>
        <v>7.238216695979772E-54</v>
      </c>
    </row>
    <row r="4" spans="1:6">
      <c r="A4" t="s">
        <v>23</v>
      </c>
      <c r="B4">
        <v>90110</v>
      </c>
      <c r="C4">
        <v>117.4</v>
      </c>
      <c r="D4">
        <v>24.62</v>
      </c>
      <c r="E4">
        <v>91.464999999999989</v>
      </c>
      <c r="F4">
        <f t="shared" si="0"/>
        <v>3.9594699575776672E-49</v>
      </c>
    </row>
    <row r="5" spans="1:6">
      <c r="A5" t="s">
        <v>24</v>
      </c>
      <c r="B5">
        <v>90110</v>
      </c>
      <c r="C5">
        <v>75.930000000000007</v>
      </c>
      <c r="D5">
        <v>21.61</v>
      </c>
      <c r="E5">
        <v>91.464999999999989</v>
      </c>
      <c r="F5">
        <f t="shared" si="0"/>
        <v>3.2751330519214261E-43</v>
      </c>
    </row>
    <row r="6" spans="1:6">
      <c r="A6" t="s">
        <v>25</v>
      </c>
      <c r="B6">
        <v>90110</v>
      </c>
      <c r="C6">
        <v>86.74</v>
      </c>
      <c r="D6">
        <v>22.36</v>
      </c>
      <c r="E6">
        <v>91.464999999999989</v>
      </c>
      <c r="F6">
        <f t="shared" si="0"/>
        <v>1.0983630574999108E-44</v>
      </c>
    </row>
    <row r="7" spans="1:6">
      <c r="A7" t="s">
        <v>26</v>
      </c>
      <c r="B7">
        <v>90110</v>
      </c>
      <c r="C7">
        <v>86.5</v>
      </c>
      <c r="D7">
        <v>23.57</v>
      </c>
      <c r="E7">
        <v>91.464999999999989</v>
      </c>
      <c r="F7">
        <f t="shared" si="0"/>
        <v>4.5910634490673248E-47</v>
      </c>
    </row>
    <row r="8" spans="1:6">
      <c r="A8" t="s">
        <v>27</v>
      </c>
      <c r="B8">
        <v>90110</v>
      </c>
      <c r="C8">
        <v>45.64</v>
      </c>
      <c r="D8">
        <v>23.67</v>
      </c>
      <c r="E8">
        <v>91.464999999999989</v>
      </c>
      <c r="F8">
        <f t="shared" si="0"/>
        <v>2.9195475803308199E-47</v>
      </c>
    </row>
    <row r="26" spans="1:4">
      <c r="A26" t="s">
        <v>27</v>
      </c>
      <c r="B26">
        <v>90110</v>
      </c>
      <c r="C26">
        <v>45.64</v>
      </c>
      <c r="D26">
        <v>23.67</v>
      </c>
    </row>
  </sheetData>
  <sheetCalcPr fullCalcOnLoad="1"/>
  <sortState ref="A2:D23">
    <sortCondition ref="B3:B23"/>
  </sortState>
  <phoneticPr fontId="1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"/>
  <sheetViews>
    <sheetView tabSelected="1" view="pageLayout" topLeftCell="G1" workbookViewId="0">
      <selection activeCell="D6" sqref="D6"/>
    </sheetView>
  </sheetViews>
  <sheetFormatPr baseColWidth="10" defaultRowHeight="13"/>
  <cols>
    <col min="7" max="7" width="12.28515625" bestFit="1" customWidth="1"/>
    <col min="9" max="11" width="12.28515625" bestFit="1" customWidth="1"/>
  </cols>
  <sheetData>
    <row r="1" spans="1:12">
      <c r="A1" t="s">
        <v>20</v>
      </c>
      <c r="B1" t="s">
        <v>28</v>
      </c>
      <c r="C1" t="s">
        <v>31</v>
      </c>
      <c r="D1" t="s">
        <v>18</v>
      </c>
      <c r="E1" t="s">
        <v>19</v>
      </c>
      <c r="F1" t="s">
        <v>1</v>
      </c>
      <c r="G1" t="s">
        <v>3</v>
      </c>
      <c r="H1" t="s">
        <v>4</v>
      </c>
      <c r="I1" t="s">
        <v>5</v>
      </c>
      <c r="J1" t="s">
        <v>37</v>
      </c>
      <c r="K1" t="s">
        <v>38</v>
      </c>
    </row>
    <row r="2" spans="1:12">
      <c r="A2" t="s">
        <v>23</v>
      </c>
      <c r="B2" t="s">
        <v>29</v>
      </c>
      <c r="C2">
        <v>90210</v>
      </c>
      <c r="D2">
        <v>69.31</v>
      </c>
      <c r="E2">
        <v>37.1</v>
      </c>
      <c r="F2">
        <v>81.635000000000005</v>
      </c>
      <c r="G2">
        <f>1/((1+F2)^E2)</f>
        <v>7.4681741035083378E-72</v>
      </c>
      <c r="H2">
        <v>3.9594699575776672E-49</v>
      </c>
      <c r="I2">
        <f>G2/H2</f>
        <v>1.8861550115352392E-23</v>
      </c>
    </row>
    <row r="3" spans="1:12">
      <c r="A3" t="s">
        <v>24</v>
      </c>
      <c r="B3" t="s">
        <v>29</v>
      </c>
      <c r="C3">
        <v>90210</v>
      </c>
      <c r="D3">
        <v>88.01</v>
      </c>
      <c r="E3">
        <v>34.67</v>
      </c>
      <c r="F3">
        <v>81.635000000000005</v>
      </c>
      <c r="G3">
        <f t="shared" ref="G3:G6" si="0">1/((1+F3)^E3)</f>
        <v>3.4034786479142194E-67</v>
      </c>
      <c r="H3">
        <v>3.2751330519214261E-43</v>
      </c>
      <c r="I3">
        <f t="shared" ref="I3:I6" si="1">G3/H3</f>
        <v>1.0391879028906921E-24</v>
      </c>
    </row>
    <row r="4" spans="1:12">
      <c r="A4" t="s">
        <v>25</v>
      </c>
      <c r="B4" t="s">
        <v>29</v>
      </c>
      <c r="C4">
        <v>90210</v>
      </c>
      <c r="D4">
        <v>81.93</v>
      </c>
      <c r="E4">
        <v>36.200000000000003</v>
      </c>
      <c r="F4">
        <v>81.635000000000005</v>
      </c>
      <c r="G4">
        <f t="shared" si="0"/>
        <v>3.9688260287437755E-70</v>
      </c>
      <c r="H4">
        <v>1.0983630574999108E-44</v>
      </c>
      <c r="I4">
        <f t="shared" si="1"/>
        <v>3.6134008710904755E-26</v>
      </c>
      <c r="J4">
        <v>4.3948963235110762E-21</v>
      </c>
      <c r="K4">
        <f>LOG(J4)*-1</f>
        <v>20.357051365563617</v>
      </c>
      <c r="L4" t="s">
        <v>35</v>
      </c>
    </row>
    <row r="5" spans="1:12">
      <c r="A5" t="s">
        <v>27</v>
      </c>
      <c r="B5" t="s">
        <v>29</v>
      </c>
      <c r="C5">
        <v>90210</v>
      </c>
      <c r="D5">
        <v>87.29</v>
      </c>
      <c r="E5">
        <v>37.450000000000003</v>
      </c>
      <c r="F5">
        <v>81.635000000000005</v>
      </c>
      <c r="G5">
        <f t="shared" si="0"/>
        <v>1.5929678948317092E-72</v>
      </c>
      <c r="H5">
        <v>2.9195475803308199E-47</v>
      </c>
      <c r="I5">
        <f t="shared" si="1"/>
        <v>5.4562148791944222E-26</v>
      </c>
      <c r="J5">
        <f>AVERAGE(I3:I5)</f>
        <v>3.7662802013118038E-25</v>
      </c>
      <c r="K5">
        <f>LOG(J5)*-1</f>
        <v>24.424087372753576</v>
      </c>
      <c r="L5" t="s">
        <v>34</v>
      </c>
    </row>
    <row r="6" spans="1:12">
      <c r="A6" t="s">
        <v>22</v>
      </c>
      <c r="B6" t="s">
        <v>29</v>
      </c>
      <c r="C6">
        <v>90210</v>
      </c>
      <c r="D6">
        <v>47.7</v>
      </c>
      <c r="E6">
        <v>38.18</v>
      </c>
      <c r="F6">
        <v>81.635000000000005</v>
      </c>
      <c r="G6">
        <f t="shared" si="0"/>
        <v>6.3485899904918982E-74</v>
      </c>
      <c r="H6">
        <v>7.238216695979772E-54</v>
      </c>
      <c r="I6">
        <f t="shared" si="1"/>
        <v>8.7709310969068004E-21</v>
      </c>
    </row>
  </sheetData>
  <sheetCalcPr fullCalcOnLoad="1"/>
  <sortState ref="A2:D13">
    <sortCondition ref="B3:B13"/>
  </sortState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1"/>
  <sheetViews>
    <sheetView view="pageLayout" workbookViewId="0">
      <selection activeCell="J4" sqref="J4"/>
    </sheetView>
  </sheetViews>
  <sheetFormatPr baseColWidth="10" defaultRowHeight="13"/>
  <cols>
    <col min="7" max="7" width="12.28515625" bestFit="1" customWidth="1"/>
    <col min="9" max="11" width="12.28515625" bestFit="1" customWidth="1"/>
  </cols>
  <sheetData>
    <row r="1" spans="1:11">
      <c r="A1" t="s">
        <v>20</v>
      </c>
      <c r="B1" t="s">
        <v>28</v>
      </c>
      <c r="C1" t="s">
        <v>31</v>
      </c>
      <c r="D1" t="s">
        <v>18</v>
      </c>
      <c r="E1" t="s">
        <v>19</v>
      </c>
      <c r="F1" t="s">
        <v>1</v>
      </c>
      <c r="G1" t="s">
        <v>6</v>
      </c>
      <c r="H1" t="s">
        <v>4</v>
      </c>
      <c r="I1" t="s">
        <v>5</v>
      </c>
      <c r="J1" t="s">
        <v>16</v>
      </c>
      <c r="K1" t="s">
        <v>17</v>
      </c>
    </row>
    <row r="2" spans="1:11">
      <c r="A2" t="s">
        <v>21</v>
      </c>
      <c r="B2" t="s">
        <v>30</v>
      </c>
      <c r="C2">
        <v>90210</v>
      </c>
      <c r="D2">
        <v>74.73</v>
      </c>
      <c r="E2">
        <v>35.97</v>
      </c>
      <c r="F2">
        <v>84.772857142857148</v>
      </c>
      <c r="G2">
        <f>1/((1+F2)^E2)</f>
        <v>2.8668497165124437E-70</v>
      </c>
      <c r="H2">
        <v>1.6753338020849143E-49</v>
      </c>
      <c r="I2">
        <f>G2/H2</f>
        <v>1.7112110511616939E-21</v>
      </c>
    </row>
    <row r="3" spans="1:11">
      <c r="A3" t="s">
        <v>22</v>
      </c>
      <c r="B3" t="s">
        <v>30</v>
      </c>
      <c r="C3">
        <v>90210</v>
      </c>
      <c r="D3">
        <v>64.86</v>
      </c>
      <c r="E3">
        <v>36.49</v>
      </c>
      <c r="F3">
        <v>84.772857142857148</v>
      </c>
      <c r="G3">
        <f t="shared" ref="G3:G8" si="0">1/((1+F3)^E3)</f>
        <v>2.8318026989578876E-71</v>
      </c>
      <c r="H3">
        <v>7.238216695979772E-54</v>
      </c>
      <c r="I3">
        <f t="shared" ref="I3:I8" si="1">G3/H3</f>
        <v>3.9122933422685713E-18</v>
      </c>
    </row>
    <row r="4" spans="1:11">
      <c r="A4" t="s">
        <v>23</v>
      </c>
      <c r="B4" t="s">
        <v>30</v>
      </c>
      <c r="C4">
        <v>90210</v>
      </c>
      <c r="D4">
        <v>72.239999999999995</v>
      </c>
      <c r="E4">
        <v>36.08</v>
      </c>
      <c r="F4">
        <v>84.772857142857148</v>
      </c>
      <c r="G4">
        <f t="shared" si="0"/>
        <v>1.7568571112337279E-70</v>
      </c>
      <c r="H4">
        <v>3.9594699575776672E-49</v>
      </c>
      <c r="I4">
        <f t="shared" si="1"/>
        <v>4.4371017587125259E-22</v>
      </c>
      <c r="J4">
        <f>AVERAGE(I2:I4)</f>
        <v>1.304816087831868E-18</v>
      </c>
      <c r="K4">
        <f>STDEV(I2:I4)</f>
        <v>2.2581416310637364E-18</v>
      </c>
    </row>
    <row r="5" spans="1:11">
      <c r="A5" t="s">
        <v>24</v>
      </c>
      <c r="B5" t="s">
        <v>30</v>
      </c>
      <c r="C5">
        <v>90210</v>
      </c>
      <c r="D5">
        <v>70.84</v>
      </c>
      <c r="E5">
        <v>32.11</v>
      </c>
      <c r="F5">
        <v>84.772857142857148</v>
      </c>
      <c r="G5">
        <f t="shared" si="0"/>
        <v>8.3202323060770455E-63</v>
      </c>
      <c r="H5">
        <v>3.2751330519214261E-43</v>
      </c>
      <c r="I5">
        <f t="shared" si="1"/>
        <v>2.5404257397102708E-20</v>
      </c>
    </row>
    <row r="6" spans="1:11">
      <c r="A6" t="s">
        <v>25</v>
      </c>
      <c r="B6" t="s">
        <v>30</v>
      </c>
      <c r="C6">
        <v>90210</v>
      </c>
      <c r="D6">
        <v>140.97</v>
      </c>
      <c r="E6">
        <v>32.89</v>
      </c>
      <c r="F6">
        <v>84.772857142857148</v>
      </c>
      <c r="G6">
        <f t="shared" si="0"/>
        <v>2.5829889498130335E-64</v>
      </c>
      <c r="H6">
        <v>1.0983630574999108E-44</v>
      </c>
      <c r="I6">
        <f t="shared" si="1"/>
        <v>2.3516713641957529E-20</v>
      </c>
    </row>
    <row r="7" spans="1:11">
      <c r="A7" t="s">
        <v>26</v>
      </c>
      <c r="B7" t="s">
        <v>30</v>
      </c>
      <c r="C7">
        <v>90210</v>
      </c>
      <c r="D7">
        <v>84.84</v>
      </c>
      <c r="E7">
        <v>33.58</v>
      </c>
      <c r="F7">
        <v>84.772857142857148</v>
      </c>
      <c r="G7">
        <f t="shared" si="0"/>
        <v>1.1970468087031021E-65</v>
      </c>
      <c r="H7">
        <v>4.5910634490673248E-47</v>
      </c>
      <c r="I7">
        <f t="shared" si="1"/>
        <v>2.6073410267206879E-19</v>
      </c>
    </row>
    <row r="8" spans="1:11">
      <c r="A8" t="s">
        <v>27</v>
      </c>
      <c r="B8" t="s">
        <v>30</v>
      </c>
      <c r="C8">
        <v>90210</v>
      </c>
      <c r="D8">
        <v>84.93</v>
      </c>
      <c r="E8">
        <v>35.299999999999997</v>
      </c>
      <c r="F8">
        <v>84.772857142857148</v>
      </c>
      <c r="G8">
        <f t="shared" si="0"/>
        <v>5.6591257562701245E-69</v>
      </c>
      <c r="H8">
        <v>2.9195475803308199E-47</v>
      </c>
      <c r="I8">
        <f t="shared" si="1"/>
        <v>1.9383570914877426E-22</v>
      </c>
      <c r="J8">
        <f>AVERAGE(I5:I8)</f>
        <v>7.7462227355069449E-20</v>
      </c>
      <c r="K8">
        <f>STDEV(I5:I8)</f>
        <v>1.227180173075294E-19</v>
      </c>
    </row>
    <row r="10" spans="1:11">
      <c r="J10" t="s">
        <v>36</v>
      </c>
    </row>
    <row r="11" spans="1:11">
      <c r="J11" t="s">
        <v>34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8"/>
  <sheetViews>
    <sheetView view="pageLayout" workbookViewId="0">
      <selection activeCell="E19" sqref="E19"/>
    </sheetView>
  </sheetViews>
  <sheetFormatPr baseColWidth="10" defaultRowHeight="13"/>
  <sheetData>
    <row r="1" spans="1:4">
      <c r="A1" t="s">
        <v>20</v>
      </c>
      <c r="B1" t="s">
        <v>8</v>
      </c>
      <c r="C1" t="s">
        <v>9</v>
      </c>
      <c r="D1" t="s">
        <v>7</v>
      </c>
    </row>
    <row r="2" spans="1:4">
      <c r="A2" t="s">
        <v>21</v>
      </c>
      <c r="B2" t="s">
        <v>13</v>
      </c>
      <c r="C2">
        <v>1.7112110511616939E-21</v>
      </c>
      <c r="D2" t="s">
        <v>10</v>
      </c>
    </row>
    <row r="3" spans="1:4">
      <c r="A3" t="s">
        <v>22</v>
      </c>
      <c r="B3" t="s">
        <v>14</v>
      </c>
      <c r="C3">
        <v>3.9122933422685713E-18</v>
      </c>
      <c r="D3" t="s">
        <v>11</v>
      </c>
    </row>
    <row r="4" spans="1:4">
      <c r="A4" t="s">
        <v>23</v>
      </c>
      <c r="B4">
        <v>1.8861550115352392E-23</v>
      </c>
      <c r="C4">
        <v>4.4371017587125259E-22</v>
      </c>
      <c r="D4" t="s">
        <v>11</v>
      </c>
    </row>
    <row r="5" spans="1:4">
      <c r="A5" t="s">
        <v>24</v>
      </c>
      <c r="B5">
        <v>1.0391879028906921E-24</v>
      </c>
      <c r="C5">
        <v>2.5404257397102708E-20</v>
      </c>
      <c r="D5" t="s">
        <v>12</v>
      </c>
    </row>
    <row r="6" spans="1:4">
      <c r="A6" t="s">
        <v>25</v>
      </c>
      <c r="B6">
        <v>3.6134008710904755E-26</v>
      </c>
      <c r="C6">
        <v>2.3516713641957529E-20</v>
      </c>
      <c r="D6" t="s">
        <v>12</v>
      </c>
    </row>
    <row r="7" spans="1:4">
      <c r="A7" t="s">
        <v>26</v>
      </c>
      <c r="B7" t="s">
        <v>15</v>
      </c>
      <c r="C7">
        <v>2.6073410267206879E-19</v>
      </c>
      <c r="D7" t="s">
        <v>12</v>
      </c>
    </row>
    <row r="8" spans="1:4">
      <c r="A8" t="s">
        <v>27</v>
      </c>
      <c r="B8">
        <v>5.4562148791944222E-26</v>
      </c>
      <c r="C8">
        <v>1.9383570914877426E-22</v>
      </c>
      <c r="D8" t="s">
        <v>12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EF1a</vt:lpstr>
      <vt:lpstr>CytP450</vt:lpstr>
      <vt:lpstr>Prx6</vt:lpstr>
      <vt:lpstr>R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2010-09-03T18:04:44Z</dcterms:created>
  <dcterms:modified xsi:type="dcterms:W3CDTF">2010-09-15T17:34:54Z</dcterms:modified>
</cp:coreProperties>
</file>